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D:\TELETRABAJO\"/>
    </mc:Choice>
  </mc:AlternateContent>
  <xr:revisionPtr revIDLastSave="0" documentId="13_ncr:1_{B28763CF-5C4E-4AA6-A4BE-F5E654BEB0B7}" xr6:coauthVersionLast="47" xr6:coauthVersionMax="47" xr10:uidLastSave="{00000000-0000-0000-0000-000000000000}"/>
  <bookViews>
    <workbookView xWindow="3510" yWindow="2085" windowWidth="14775" windowHeight="14115" xr2:uid="{00000000-000D-0000-FFFF-FFFF00000000}"/>
  </bookViews>
  <sheets>
    <sheet name="Escala Salarial" sheetId="4" r:id="rId1"/>
  </sheets>
  <definedNames>
    <definedName name="_xlnm.Print_Area" localSheetId="0">'Escala Salarial'!$A$1:$L$33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4" l="1"/>
  <c r="D7" i="4"/>
  <c r="C29" i="4"/>
  <c r="C24" i="4"/>
  <c r="C17" i="4"/>
  <c r="C21" i="4"/>
  <c r="D32" i="4"/>
  <c r="D31" i="4"/>
  <c r="D5" i="4" l="1"/>
  <c r="C9" i="4"/>
  <c r="D23" i="4" l="1"/>
  <c r="C23" i="4" l="1"/>
  <c r="D14" i="4"/>
  <c r="D28" i="4"/>
  <c r="D6" i="4"/>
  <c r="D17" i="4" l="1"/>
  <c r="C30" i="4" l="1"/>
  <c r="C18" i="4"/>
  <c r="C22" i="4"/>
  <c r="C12" i="4"/>
  <c r="D20" i="4"/>
  <c r="C33" i="4" l="1"/>
  <c r="D15" i="4"/>
  <c r="D18" i="4"/>
  <c r="D16" i="4"/>
  <c r="D19" i="4"/>
  <c r="D4" i="4" l="1"/>
  <c r="D10" i="4" l="1"/>
  <c r="D30" i="4" l="1"/>
  <c r="D29" i="4"/>
  <c r="D27" i="4"/>
  <c r="D26" i="4"/>
  <c r="D25" i="4"/>
  <c r="D21" i="4"/>
  <c r="D22" i="4"/>
  <c r="D24" i="4"/>
  <c r="D13" i="4"/>
  <c r="D12" i="4"/>
  <c r="D11" i="4"/>
  <c r="D8" i="4"/>
  <c r="D9" i="4"/>
  <c r="D3" i="4"/>
</calcChain>
</file>

<file path=xl/sharedStrings.xml><?xml version="1.0" encoding="utf-8"?>
<sst xmlns="http://schemas.openxmlformats.org/spreadsheetml/2006/main" count="45" uniqueCount="45">
  <si>
    <t>No</t>
  </si>
  <si>
    <t>Magistrado</t>
  </si>
  <si>
    <t>Magistrado Auxiliar</t>
  </si>
  <si>
    <t>Secretaria General</t>
  </si>
  <si>
    <t>Abogado Secretario Grado 33</t>
  </si>
  <si>
    <t>Profesional Especializado Grado 33</t>
  </si>
  <si>
    <t>Relator</t>
  </si>
  <si>
    <t>Abogado Sustanciador</t>
  </si>
  <si>
    <t>Profesional Universitario Grado 21</t>
  </si>
  <si>
    <t>Abogado Grado 21</t>
  </si>
  <si>
    <t>Oficial Mayor</t>
  </si>
  <si>
    <t>Auxiliar Judicial Grado 1</t>
  </si>
  <si>
    <t>Auxiliar Judicial Grado 2</t>
  </si>
  <si>
    <t>Técnico Grado 13</t>
  </si>
  <si>
    <t>Auxiliar Judicial Grado 3</t>
  </si>
  <si>
    <t>Auxiliar Judicial Grado 5</t>
  </si>
  <si>
    <t>Asistente Administrativo Grado 8</t>
  </si>
  <si>
    <t>Citador Grado 5</t>
  </si>
  <si>
    <t>Asistente Administrativo Grado 7</t>
  </si>
  <si>
    <t xml:space="preserve">Asistente Administrativo Grado 6                                            </t>
  </si>
  <si>
    <t>Auxiliar de Servicios Generales Grado 4</t>
  </si>
  <si>
    <t>NOMBRE DEL CARGO</t>
  </si>
  <si>
    <t>DEVENGADO</t>
  </si>
  <si>
    <t>BONIFICACIÓN JUDICIAL</t>
  </si>
  <si>
    <t>GASTOS DE REPRESENTACIÓN</t>
  </si>
  <si>
    <t>PRIMA ESPECIAL DE SERVICIOS</t>
  </si>
  <si>
    <t>SUBSIDIO DE ALIMENTACIÓN</t>
  </si>
  <si>
    <t>HORAS EXTRAS</t>
  </si>
  <si>
    <t>TOTAL CARGOS</t>
  </si>
  <si>
    <t>No. DE CARGOS</t>
  </si>
  <si>
    <t>Escribiente Nominado</t>
  </si>
  <si>
    <t>Profesional Universitario Grado 18</t>
  </si>
  <si>
    <t>Profesional Universitario Grado 17</t>
  </si>
  <si>
    <t>Profesional Universitario Grado 14</t>
  </si>
  <si>
    <t>Profesional Universitario Grado 20</t>
  </si>
  <si>
    <t>BÁSICO</t>
  </si>
  <si>
    <t xml:space="preserve">Asistente Administrativo Grado 5                                         </t>
  </si>
  <si>
    <t xml:space="preserve">Profesional Especializado Grado 33, con funciones de Coordinador Administrativo </t>
  </si>
  <si>
    <t>Profesional Especializado Grado 33, con funciones de Jefe de Sistemas</t>
  </si>
  <si>
    <t>Profesional Especializado Grado 33, con funciones de Jefe Divulgación y Prensa</t>
  </si>
  <si>
    <t>Operador de Sistemas Grado 18</t>
  </si>
  <si>
    <t>BONIFICACIÓN POR COMPENSACIÓN</t>
  </si>
  <si>
    <t>Conductor o chofer</t>
  </si>
  <si>
    <t xml:space="preserve">SUBSIDIO DE TRANSPORTE O AUXILIO DE CONECTIVIDAD </t>
  </si>
  <si>
    <t>Fecha de corte: 15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</si>
</sst>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&quot;$&quot;\ * #,##0.00_ ;_ &quot;$&quot;\ * \-#,##0.00_ ;_ &quot;$&quot;\ * &quot;-&quot;??_ ;_ @_ "/>
    <numFmt numFmtId="165" formatCode="_ &quot;$&quot;\ * #,##0_ ;_ &quot;$&quot;\ * \-#,##0_ ;_ &quot;$&quot;\ * &quot;-&quot;??_ ;_ @_ "/>
    <numFmt numFmtId="166" formatCode="_ * #,##0_ ;_ * \-#,##0_ ;_ * &quot;-&quot;??_ ;_ @_ "/>
    <numFmt numFmtId="167" formatCode="_ * #,##0.00_ ;_ * \-#,##0.00_ ;_ * &quot;-&quot;??_ ;_ @_ "/>
    <numFmt numFmtId="168" formatCode="#,##0_ ;\-#,##0\ "/>
  </numFmts>
  <fonts count="8" x14ac:knownFonts="1">
    <font>
      <sz val="11"/>
      <color theme="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b/>
      <sz val="10"/>
      <name val="Tahoma"/>
      <family val="2"/>
    </font>
    <font>
      <b/>
      <sz val="9"/>
      <name val="Tahoma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167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1" applyFont="1"/>
    <xf numFmtId="0" fontId="1" fillId="0" borderId="0" xfId="1" applyFont="1" applyAlignment="1">
      <alignment horizontal="left"/>
    </xf>
    <xf numFmtId="0" fontId="1" fillId="0" borderId="0" xfId="1" applyFont="1" applyAlignment="1">
      <alignment vertical="top" wrapText="1"/>
    </xf>
    <xf numFmtId="0" fontId="1" fillId="0" borderId="0" xfId="1" applyFont="1" applyAlignment="1">
      <alignment horizontal="right" vertical="top" wrapText="1"/>
    </xf>
    <xf numFmtId="0" fontId="1" fillId="0" borderId="0" xfId="1" applyFont="1" applyAlignment="1">
      <alignment horizontal="left" vertical="top" wrapText="1"/>
    </xf>
    <xf numFmtId="0" fontId="3" fillId="0" borderId="0" xfId="1" applyFont="1" applyAlignment="1">
      <alignment horizontal="center" vertical="top" wrapText="1"/>
    </xf>
    <xf numFmtId="0" fontId="3" fillId="0" borderId="0" xfId="1" applyFont="1" applyAlignment="1">
      <alignment vertical="top" wrapText="1"/>
    </xf>
    <xf numFmtId="0" fontId="1" fillId="0" borderId="0" xfId="1" applyFont="1" applyAlignment="1">
      <alignment horizontal="center"/>
    </xf>
    <xf numFmtId="0" fontId="5" fillId="0" borderId="5" xfId="1" applyFont="1" applyBorder="1" applyAlignment="1">
      <alignment vertical="top" wrapText="1"/>
    </xf>
    <xf numFmtId="168" fontId="5" fillId="0" borderId="5" xfId="3" applyNumberFormat="1" applyFont="1" applyBorder="1"/>
    <xf numFmtId="168" fontId="5" fillId="0" borderId="10" xfId="3" applyNumberFormat="1" applyFont="1" applyBorder="1"/>
    <xf numFmtId="166" fontId="5" fillId="0" borderId="5" xfId="1" applyNumberFormat="1" applyFont="1" applyBorder="1"/>
    <xf numFmtId="166" fontId="5" fillId="0" borderId="13" xfId="2" applyNumberFormat="1" applyFont="1" applyBorder="1" applyAlignment="1">
      <alignment horizontal="right"/>
    </xf>
    <xf numFmtId="166" fontId="5" fillId="0" borderId="5" xfId="2" applyNumberFormat="1" applyFont="1" applyFill="1" applyBorder="1"/>
    <xf numFmtId="166" fontId="5" fillId="0" borderId="13" xfId="2" applyNumberFormat="1" applyFont="1" applyBorder="1"/>
    <xf numFmtId="166" fontId="5" fillId="0" borderId="5" xfId="2" applyNumberFormat="1" applyFont="1" applyBorder="1"/>
    <xf numFmtId="166" fontId="5" fillId="0" borderId="15" xfId="2" applyNumberFormat="1" applyFont="1" applyBorder="1"/>
    <xf numFmtId="0" fontId="5" fillId="0" borderId="6" xfId="1" applyFont="1" applyBorder="1"/>
    <xf numFmtId="0" fontId="5" fillId="0" borderId="6" xfId="1" applyFont="1" applyBorder="1" applyAlignment="1">
      <alignment vertical="top" wrapText="1"/>
    </xf>
    <xf numFmtId="168" fontId="5" fillId="0" borderId="6" xfId="3" applyNumberFormat="1" applyFont="1" applyBorder="1"/>
    <xf numFmtId="168" fontId="5" fillId="0" borderId="11" xfId="3" applyNumberFormat="1" applyFont="1" applyBorder="1"/>
    <xf numFmtId="166" fontId="5" fillId="0" borderId="6" xfId="1" applyNumberFormat="1" applyFont="1" applyBorder="1"/>
    <xf numFmtId="166" fontId="5" fillId="0" borderId="9" xfId="2" applyNumberFormat="1" applyFont="1" applyBorder="1" applyAlignment="1">
      <alignment horizontal="right"/>
    </xf>
    <xf numFmtId="166" fontId="5" fillId="0" borderId="6" xfId="2" applyNumberFormat="1" applyFont="1" applyFill="1" applyBorder="1"/>
    <xf numFmtId="166" fontId="5" fillId="0" borderId="9" xfId="2" applyNumberFormat="1" applyFont="1" applyBorder="1"/>
    <xf numFmtId="166" fontId="5" fillId="0" borderId="6" xfId="2" applyNumberFormat="1" applyFont="1" applyBorder="1"/>
    <xf numFmtId="166" fontId="5" fillId="0" borderId="16" xfId="2" applyNumberFormat="1" applyFont="1" applyBorder="1"/>
    <xf numFmtId="166" fontId="5" fillId="0" borderId="6" xfId="2" applyNumberFormat="1" applyFont="1" applyBorder="1" applyAlignment="1">
      <alignment horizontal="right"/>
    </xf>
    <xf numFmtId="0" fontId="5" fillId="0" borderId="9" xfId="1" applyFont="1" applyBorder="1" applyAlignment="1">
      <alignment horizontal="right"/>
    </xf>
    <xf numFmtId="0" fontId="5" fillId="0" borderId="9" xfId="1" applyFont="1" applyBorder="1" applyAlignment="1">
      <alignment horizontal="center"/>
    </xf>
    <xf numFmtId="0" fontId="5" fillId="0" borderId="6" xfId="1" applyFont="1" applyBorder="1" applyAlignment="1">
      <alignment horizontal="justify" vertical="top" wrapText="1"/>
    </xf>
    <xf numFmtId="0" fontId="5" fillId="0" borderId="7" xfId="1" applyFont="1" applyBorder="1" applyAlignment="1">
      <alignment vertical="top" wrapText="1"/>
    </xf>
    <xf numFmtId="168" fontId="5" fillId="0" borderId="7" xfId="3" applyNumberFormat="1" applyFont="1" applyBorder="1"/>
    <xf numFmtId="168" fontId="5" fillId="0" borderId="12" xfId="3" applyNumberFormat="1" applyFont="1" applyBorder="1"/>
    <xf numFmtId="166" fontId="5" fillId="0" borderId="7" xfId="1" applyNumberFormat="1" applyFont="1" applyBorder="1"/>
    <xf numFmtId="166" fontId="5" fillId="0" borderId="14" xfId="2" applyNumberFormat="1" applyFont="1" applyBorder="1" applyAlignment="1">
      <alignment horizontal="right"/>
    </xf>
    <xf numFmtId="166" fontId="5" fillId="0" borderId="7" xfId="2" applyNumberFormat="1" applyFont="1" applyFill="1" applyBorder="1"/>
    <xf numFmtId="166" fontId="5" fillId="0" borderId="7" xfId="2" applyNumberFormat="1" applyFont="1" applyBorder="1"/>
    <xf numFmtId="166" fontId="5" fillId="0" borderId="17" xfId="2" applyNumberFormat="1" applyFont="1" applyBorder="1"/>
    <xf numFmtId="0" fontId="5" fillId="0" borderId="0" xfId="1" applyFont="1"/>
    <xf numFmtId="165" fontId="5" fillId="0" borderId="0" xfId="3" applyNumberFormat="1" applyFont="1" applyBorder="1"/>
    <xf numFmtId="166" fontId="5" fillId="0" borderId="0" xfId="2" applyNumberFormat="1" applyFont="1" applyBorder="1"/>
    <xf numFmtId="166" fontId="5" fillId="0" borderId="0" xfId="2" applyNumberFormat="1" applyFont="1" applyBorder="1" applyAlignment="1">
      <alignment horizontal="right"/>
    </xf>
    <xf numFmtId="166" fontId="5" fillId="0" borderId="0" xfId="2" applyNumberFormat="1" applyFont="1" applyFill="1" applyBorder="1"/>
    <xf numFmtId="0" fontId="5" fillId="0" borderId="6" xfId="1" applyFont="1" applyBorder="1" applyAlignment="1">
      <alignment horizontal="center"/>
    </xf>
    <xf numFmtId="168" fontId="1" fillId="0" borderId="0" xfId="1" applyNumberFormat="1" applyFont="1"/>
    <xf numFmtId="0" fontId="4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horizontal="center"/>
    </xf>
    <xf numFmtId="0" fontId="6" fillId="0" borderId="18" xfId="1" applyFont="1" applyBorder="1" applyAlignment="1">
      <alignment vertical="top" wrapText="1"/>
    </xf>
    <xf numFmtId="0" fontId="6" fillId="0" borderId="19" xfId="1" applyFont="1" applyBorder="1" applyAlignment="1">
      <alignment horizontal="center" vertical="top" wrapText="1"/>
    </xf>
    <xf numFmtId="0" fontId="5" fillId="0" borderId="7" xfId="1" applyFont="1" applyBorder="1" applyAlignment="1">
      <alignment horizontal="center"/>
    </xf>
    <xf numFmtId="168" fontId="5" fillId="0" borderId="6" xfId="3" applyNumberFormat="1" applyFont="1" applyFill="1" applyBorder="1"/>
    <xf numFmtId="168" fontId="5" fillId="0" borderId="11" xfId="3" applyNumberFormat="1" applyFont="1" applyFill="1" applyBorder="1"/>
    <xf numFmtId="0" fontId="5" fillId="0" borderId="20" xfId="1" applyFont="1" applyBorder="1" applyAlignment="1">
      <alignment horizontal="center"/>
    </xf>
    <xf numFmtId="168" fontId="5" fillId="0" borderId="22" xfId="3" applyNumberFormat="1" applyFont="1" applyBorder="1"/>
    <xf numFmtId="166" fontId="5" fillId="0" borderId="20" xfId="1" applyNumberFormat="1" applyFont="1" applyBorder="1"/>
    <xf numFmtId="166" fontId="5" fillId="0" borderId="21" xfId="2" applyNumberFormat="1" applyFont="1" applyBorder="1" applyAlignment="1">
      <alignment horizontal="right"/>
    </xf>
    <xf numFmtId="166" fontId="5" fillId="0" borderId="20" xfId="2" applyNumberFormat="1" applyFont="1" applyFill="1" applyBorder="1"/>
    <xf numFmtId="166" fontId="5" fillId="0" borderId="21" xfId="2" applyNumberFormat="1" applyFont="1" applyBorder="1"/>
    <xf numFmtId="166" fontId="5" fillId="0" borderId="20" xfId="2" applyNumberFormat="1" applyFont="1" applyBorder="1"/>
    <xf numFmtId="166" fontId="5" fillId="0" borderId="23" xfId="2" applyNumberFormat="1" applyFont="1" applyBorder="1"/>
    <xf numFmtId="0" fontId="7" fillId="0" borderId="0" xfId="1" applyFont="1"/>
    <xf numFmtId="0" fontId="5" fillId="0" borderId="6" xfId="1" applyFont="1" applyBorder="1" applyAlignment="1">
      <alignment wrapText="1"/>
    </xf>
    <xf numFmtId="0" fontId="4" fillId="2" borderId="2" xfId="1" applyFont="1" applyFill="1" applyBorder="1" applyAlignment="1">
      <alignment horizontal="center" vertical="center"/>
    </xf>
    <xf numFmtId="166" fontId="5" fillId="0" borderId="12" xfId="2" applyNumberFormat="1" applyFont="1" applyBorder="1"/>
    <xf numFmtId="0" fontId="5" fillId="0" borderId="8" xfId="1" applyFont="1" applyBorder="1" applyAlignment="1">
      <alignment horizontal="center" wrapText="1"/>
    </xf>
    <xf numFmtId="0" fontId="5" fillId="0" borderId="9" xfId="1" applyFont="1" applyBorder="1" applyAlignment="1">
      <alignment horizontal="center" wrapText="1"/>
    </xf>
    <xf numFmtId="0" fontId="5" fillId="0" borderId="21" xfId="1" applyFont="1" applyBorder="1" applyAlignment="1">
      <alignment horizontal="center" wrapText="1"/>
    </xf>
    <xf numFmtId="0" fontId="5" fillId="0" borderId="14" xfId="1" applyFont="1" applyBorder="1" applyAlignment="1">
      <alignment horizontal="center" wrapText="1"/>
    </xf>
  </cellXfs>
  <cellStyles count="4">
    <cellStyle name="Millares 2" xfId="2" xr:uid="{00000000-0005-0000-0000-000000000000}"/>
    <cellStyle name="Moneda 2" xfId="3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colors>
    <mruColors>
      <color rgb="FFE8C5F7"/>
      <color rgb="FFD595F9"/>
      <color rgb="FFCC99FF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3"/>
  </sheetPr>
  <dimension ref="A1:N60"/>
  <sheetViews>
    <sheetView showGridLines="0" tabSelected="1" zoomScaleNormal="100" workbookViewId="0">
      <pane ySplit="1" topLeftCell="A2" activePane="bottomLeft" state="frozen"/>
      <selection pane="bottomLeft" activeCell="D2" sqref="D2"/>
    </sheetView>
  </sheetViews>
  <sheetFormatPr baseColWidth="10" defaultRowHeight="12.75" x14ac:dyDescent="0.2"/>
  <cols>
    <col min="1" max="1" width="4.140625" style="1" customWidth="1"/>
    <col min="2" max="2" width="40.5703125" style="1" customWidth="1"/>
    <col min="3" max="3" width="9.85546875" style="1" customWidth="1"/>
    <col min="4" max="4" width="13.5703125" style="1" customWidth="1"/>
    <col min="5" max="5" width="17.140625" style="1" bestFit="1" customWidth="1"/>
    <col min="6" max="6" width="13.28515625" style="1" bestFit="1" customWidth="1"/>
    <col min="7" max="7" width="17.42578125" style="1" customWidth="1"/>
    <col min="8" max="8" width="14.85546875" style="1" customWidth="1"/>
    <col min="9" max="9" width="15.28515625" style="2" customWidth="1"/>
    <col min="10" max="10" width="14.85546875" style="1" customWidth="1"/>
    <col min="11" max="11" width="14" style="1" customWidth="1"/>
    <col min="12" max="12" width="13.5703125" style="1" customWidth="1"/>
    <col min="13" max="13" width="11.42578125" style="1"/>
    <col min="14" max="14" width="8.140625" style="1" bestFit="1" customWidth="1"/>
    <col min="15" max="16384" width="11.42578125" style="1"/>
  </cols>
  <sheetData>
    <row r="1" spans="1:14" ht="59.25" customHeight="1" thickBot="1" x14ac:dyDescent="0.25">
      <c r="A1" s="68" t="s">
        <v>0</v>
      </c>
      <c r="B1" s="47" t="s">
        <v>21</v>
      </c>
      <c r="C1" s="48" t="s">
        <v>29</v>
      </c>
      <c r="D1" s="47" t="s">
        <v>22</v>
      </c>
      <c r="E1" s="49" t="s">
        <v>35</v>
      </c>
      <c r="F1" s="48" t="s">
        <v>23</v>
      </c>
      <c r="G1" s="50" t="s">
        <v>24</v>
      </c>
      <c r="H1" s="48" t="s">
        <v>25</v>
      </c>
      <c r="I1" s="48" t="s">
        <v>41</v>
      </c>
      <c r="J1" s="50" t="s">
        <v>26</v>
      </c>
      <c r="K1" s="48" t="s">
        <v>43</v>
      </c>
      <c r="L1" s="51" t="s">
        <v>27</v>
      </c>
    </row>
    <row r="2" spans="1:14" ht="14.25" customHeight="1" x14ac:dyDescent="0.2">
      <c r="A2" s="52">
        <v>1</v>
      </c>
      <c r="B2" s="9" t="s">
        <v>1</v>
      </c>
      <c r="C2" s="70">
        <v>9</v>
      </c>
      <c r="D2" s="10">
        <f>E2+G2+H2</f>
        <v>49555883</v>
      </c>
      <c r="E2" s="11">
        <v>6968248</v>
      </c>
      <c r="F2" s="12"/>
      <c r="G2" s="13">
        <v>12387990</v>
      </c>
      <c r="H2" s="14">
        <v>30199645</v>
      </c>
      <c r="I2" s="14"/>
      <c r="J2" s="15"/>
      <c r="K2" s="16"/>
      <c r="L2" s="17"/>
      <c r="N2" s="8"/>
    </row>
    <row r="3" spans="1:14" ht="14.25" x14ac:dyDescent="0.2">
      <c r="A3" s="45">
        <v>2</v>
      </c>
      <c r="B3" s="19" t="s">
        <v>2</v>
      </c>
      <c r="C3" s="71">
        <v>40</v>
      </c>
      <c r="D3" s="20">
        <f>E3+H3+I3</f>
        <v>37072355</v>
      </c>
      <c r="E3" s="21">
        <v>16700966</v>
      </c>
      <c r="F3" s="22"/>
      <c r="G3" s="23"/>
      <c r="H3" s="24">
        <v>5010290</v>
      </c>
      <c r="I3" s="24">
        <v>15361099</v>
      </c>
      <c r="J3" s="25"/>
      <c r="K3" s="26"/>
      <c r="L3" s="27"/>
    </row>
    <row r="4" spans="1:14" ht="14.25" x14ac:dyDescent="0.2">
      <c r="A4" s="45">
        <v>3</v>
      </c>
      <c r="B4" s="19" t="s">
        <v>3</v>
      </c>
      <c r="C4" s="71">
        <v>1</v>
      </c>
      <c r="D4" s="20">
        <f>+E4+I4</f>
        <v>37108640</v>
      </c>
      <c r="E4" s="21">
        <v>16585774</v>
      </c>
      <c r="F4" s="22"/>
      <c r="G4" s="23"/>
      <c r="H4" s="24"/>
      <c r="I4" s="24">
        <v>20522866</v>
      </c>
      <c r="J4" s="25"/>
      <c r="K4" s="26"/>
      <c r="L4" s="27"/>
    </row>
    <row r="5" spans="1:14" ht="14.25" x14ac:dyDescent="0.2">
      <c r="A5" s="45">
        <v>4</v>
      </c>
      <c r="B5" s="19" t="s">
        <v>4</v>
      </c>
      <c r="C5" s="71">
        <v>1</v>
      </c>
      <c r="D5" s="20">
        <f>+E5+F5</f>
        <v>15138634</v>
      </c>
      <c r="E5" s="21">
        <v>11224035</v>
      </c>
      <c r="F5" s="28">
        <v>3914599</v>
      </c>
      <c r="G5" s="29"/>
      <c r="H5" s="22"/>
      <c r="I5" s="18"/>
      <c r="J5" s="25"/>
      <c r="K5" s="18"/>
      <c r="L5" s="27"/>
    </row>
    <row r="6" spans="1:14" ht="28.15" customHeight="1" x14ac:dyDescent="0.2">
      <c r="A6" s="45">
        <v>5</v>
      </c>
      <c r="B6" s="19" t="s">
        <v>37</v>
      </c>
      <c r="C6" s="71">
        <v>1</v>
      </c>
      <c r="D6" s="20">
        <f>+E6+F6</f>
        <v>15138634</v>
      </c>
      <c r="E6" s="21">
        <v>11224035</v>
      </c>
      <c r="F6" s="28">
        <v>3914599</v>
      </c>
      <c r="G6" s="23"/>
      <c r="H6" s="24"/>
      <c r="I6" s="24"/>
      <c r="J6" s="25"/>
      <c r="K6" s="26"/>
      <c r="L6" s="27"/>
    </row>
    <row r="7" spans="1:14" ht="28.5" x14ac:dyDescent="0.2">
      <c r="A7" s="45">
        <v>6</v>
      </c>
      <c r="B7" s="19" t="s">
        <v>38</v>
      </c>
      <c r="C7" s="71">
        <v>1</v>
      </c>
      <c r="D7" s="20">
        <f t="shared" ref="D7:D10" si="0">+E7+F7</f>
        <v>15138634</v>
      </c>
      <c r="E7" s="21">
        <v>11224035</v>
      </c>
      <c r="F7" s="28">
        <v>3914599</v>
      </c>
      <c r="G7" s="23"/>
      <c r="H7" s="24"/>
      <c r="I7" s="24"/>
      <c r="J7" s="25"/>
      <c r="K7" s="26"/>
      <c r="L7" s="27"/>
    </row>
    <row r="8" spans="1:14" ht="28.5" x14ac:dyDescent="0.2">
      <c r="A8" s="45">
        <v>7</v>
      </c>
      <c r="B8" s="67" t="s">
        <v>39</v>
      </c>
      <c r="C8" s="30">
        <v>1</v>
      </c>
      <c r="D8" s="20">
        <f t="shared" si="0"/>
        <v>15138634</v>
      </c>
      <c r="E8" s="21">
        <v>11224035</v>
      </c>
      <c r="F8" s="28">
        <v>3914599</v>
      </c>
      <c r="G8" s="23"/>
      <c r="H8" s="24"/>
      <c r="I8" s="24"/>
      <c r="J8" s="25"/>
      <c r="K8" s="26"/>
      <c r="L8" s="27"/>
    </row>
    <row r="9" spans="1:14" ht="14.25" x14ac:dyDescent="0.2">
      <c r="A9" s="45">
        <v>8</v>
      </c>
      <c r="B9" s="19" t="s">
        <v>5</v>
      </c>
      <c r="C9" s="71">
        <f>75+2</f>
        <v>77</v>
      </c>
      <c r="D9" s="20">
        <f t="shared" si="0"/>
        <v>15138634</v>
      </c>
      <c r="E9" s="21">
        <v>11224035</v>
      </c>
      <c r="F9" s="28">
        <v>3914599</v>
      </c>
      <c r="G9" s="23"/>
      <c r="H9" s="24"/>
      <c r="I9" s="24"/>
      <c r="J9" s="25"/>
      <c r="K9" s="26"/>
      <c r="L9" s="27"/>
    </row>
    <row r="10" spans="1:14" ht="14.25" x14ac:dyDescent="0.2">
      <c r="A10" s="45">
        <v>9</v>
      </c>
      <c r="B10" s="19" t="s">
        <v>6</v>
      </c>
      <c r="C10" s="71">
        <v>2</v>
      </c>
      <c r="D10" s="20">
        <f t="shared" si="0"/>
        <v>15037024</v>
      </c>
      <c r="E10" s="21">
        <v>11173526</v>
      </c>
      <c r="F10" s="28">
        <v>3863498</v>
      </c>
      <c r="G10" s="23"/>
      <c r="H10" s="24"/>
      <c r="I10" s="24"/>
      <c r="J10" s="25"/>
      <c r="K10" s="26"/>
      <c r="L10" s="27"/>
    </row>
    <row r="11" spans="1:14" ht="14.25" x14ac:dyDescent="0.2">
      <c r="A11" s="45">
        <v>10</v>
      </c>
      <c r="B11" s="19" t="s">
        <v>7</v>
      </c>
      <c r="C11" s="71">
        <v>10</v>
      </c>
      <c r="D11" s="20">
        <f>+E11+F11</f>
        <v>14282303</v>
      </c>
      <c r="E11" s="21">
        <v>9421957</v>
      </c>
      <c r="F11" s="22">
        <v>4860346</v>
      </c>
      <c r="G11" s="29"/>
      <c r="H11" s="22"/>
      <c r="I11" s="18"/>
      <c r="J11" s="25"/>
      <c r="K11" s="18"/>
      <c r="L11" s="27"/>
    </row>
    <row r="12" spans="1:14" ht="14.25" x14ac:dyDescent="0.2">
      <c r="A12" s="45">
        <v>11</v>
      </c>
      <c r="B12" s="19" t="s">
        <v>9</v>
      </c>
      <c r="C12" s="71">
        <f>3+2</f>
        <v>5</v>
      </c>
      <c r="D12" s="20">
        <f>+E12+F12</f>
        <v>12114499</v>
      </c>
      <c r="E12" s="21">
        <v>7747359</v>
      </c>
      <c r="F12" s="22">
        <v>4367140</v>
      </c>
      <c r="G12" s="29"/>
      <c r="H12" s="22"/>
      <c r="I12" s="18"/>
      <c r="J12" s="25"/>
      <c r="K12" s="18"/>
      <c r="L12" s="27"/>
    </row>
    <row r="13" spans="1:14" ht="14.25" x14ac:dyDescent="0.2">
      <c r="A13" s="45">
        <v>12</v>
      </c>
      <c r="B13" s="19" t="s">
        <v>8</v>
      </c>
      <c r="C13" s="71">
        <v>36</v>
      </c>
      <c r="D13" s="20">
        <f>+E13+F13</f>
        <v>12114499</v>
      </c>
      <c r="E13" s="21">
        <v>7747359</v>
      </c>
      <c r="F13" s="22">
        <v>4367140</v>
      </c>
      <c r="G13" s="23"/>
      <c r="H13" s="24"/>
      <c r="I13" s="24"/>
      <c r="J13" s="25"/>
      <c r="K13" s="26"/>
      <c r="L13" s="27"/>
    </row>
    <row r="14" spans="1:14" ht="14.25" x14ac:dyDescent="0.2">
      <c r="A14" s="45">
        <v>13</v>
      </c>
      <c r="B14" s="19" t="s">
        <v>34</v>
      </c>
      <c r="C14" s="71">
        <v>2</v>
      </c>
      <c r="D14" s="20">
        <f>E14+F14</f>
        <v>11716881</v>
      </c>
      <c r="E14" s="21">
        <v>7433557</v>
      </c>
      <c r="F14" s="22">
        <v>4283324</v>
      </c>
      <c r="G14" s="23"/>
      <c r="H14" s="24"/>
      <c r="I14" s="24"/>
      <c r="J14" s="25"/>
      <c r="K14" s="26"/>
      <c r="L14" s="27"/>
    </row>
    <row r="15" spans="1:14" ht="14.25" x14ac:dyDescent="0.2">
      <c r="A15" s="45">
        <v>14</v>
      </c>
      <c r="B15" s="19" t="s">
        <v>31</v>
      </c>
      <c r="C15" s="71">
        <v>1</v>
      </c>
      <c r="D15" s="20">
        <f t="shared" ref="D15:D16" si="1">+E15+F15</f>
        <v>10402777</v>
      </c>
      <c r="E15" s="21">
        <v>6154145</v>
      </c>
      <c r="F15" s="22">
        <v>4248632</v>
      </c>
      <c r="G15" s="23"/>
      <c r="H15" s="24"/>
      <c r="I15" s="24"/>
      <c r="J15" s="25"/>
      <c r="K15" s="26"/>
      <c r="L15" s="27"/>
    </row>
    <row r="16" spans="1:14" ht="14.25" x14ac:dyDescent="0.2">
      <c r="A16" s="45">
        <v>15</v>
      </c>
      <c r="B16" s="19" t="s">
        <v>32</v>
      </c>
      <c r="C16" s="71">
        <v>1</v>
      </c>
      <c r="D16" s="20">
        <f t="shared" si="1"/>
        <v>10052295</v>
      </c>
      <c r="E16" s="21">
        <v>5834447</v>
      </c>
      <c r="F16" s="22">
        <v>4217848</v>
      </c>
      <c r="G16" s="23"/>
      <c r="H16" s="24"/>
      <c r="I16" s="24"/>
      <c r="J16" s="25"/>
      <c r="K16" s="26"/>
      <c r="L16" s="27"/>
    </row>
    <row r="17" spans="1:12" ht="14.25" x14ac:dyDescent="0.2">
      <c r="A17" s="45">
        <v>16</v>
      </c>
      <c r="B17" s="19" t="s">
        <v>33</v>
      </c>
      <c r="C17" s="71">
        <f>5+4</f>
        <v>9</v>
      </c>
      <c r="D17" s="20">
        <f>+E17+F17</f>
        <v>8546770</v>
      </c>
      <c r="E17" s="21">
        <v>4929405</v>
      </c>
      <c r="F17" s="22">
        <v>3617365</v>
      </c>
      <c r="G17" s="23"/>
      <c r="H17" s="24"/>
      <c r="I17" s="24"/>
      <c r="J17" s="25"/>
      <c r="K17" s="26"/>
      <c r="L17" s="27"/>
    </row>
    <row r="18" spans="1:12" ht="14.25" x14ac:dyDescent="0.2">
      <c r="A18" s="45">
        <v>17</v>
      </c>
      <c r="B18" s="19" t="s">
        <v>10</v>
      </c>
      <c r="C18" s="71">
        <f>5+1</f>
        <v>6</v>
      </c>
      <c r="D18" s="20">
        <f>+E18+F18</f>
        <v>10688929</v>
      </c>
      <c r="E18" s="21">
        <v>6447642</v>
      </c>
      <c r="F18" s="22">
        <v>4241287</v>
      </c>
      <c r="G18" s="23"/>
      <c r="H18" s="24"/>
      <c r="I18" s="24"/>
      <c r="J18" s="25"/>
      <c r="K18" s="26"/>
      <c r="L18" s="27"/>
    </row>
    <row r="19" spans="1:12" ht="14.25" x14ac:dyDescent="0.2">
      <c r="A19" s="45">
        <v>18</v>
      </c>
      <c r="B19" s="19" t="s">
        <v>40</v>
      </c>
      <c r="C19" s="71">
        <v>1</v>
      </c>
      <c r="D19" s="20">
        <f t="shared" ref="D19:D25" si="2">+E19+F19</f>
        <v>10402777</v>
      </c>
      <c r="E19" s="21">
        <v>6154145</v>
      </c>
      <c r="F19" s="22">
        <v>4248632</v>
      </c>
      <c r="G19" s="23"/>
      <c r="H19" s="24"/>
      <c r="I19" s="24"/>
      <c r="J19" s="25"/>
      <c r="K19" s="26"/>
      <c r="L19" s="27"/>
    </row>
    <row r="20" spans="1:12" ht="14.25" x14ac:dyDescent="0.2">
      <c r="A20" s="45">
        <v>19</v>
      </c>
      <c r="B20" s="19" t="s">
        <v>11</v>
      </c>
      <c r="C20" s="71">
        <v>20</v>
      </c>
      <c r="D20" s="20">
        <f t="shared" si="2"/>
        <v>9011519</v>
      </c>
      <c r="E20" s="21">
        <v>5255971</v>
      </c>
      <c r="F20" s="22">
        <v>3755548</v>
      </c>
      <c r="G20" s="23"/>
      <c r="H20" s="24"/>
      <c r="I20" s="24"/>
      <c r="J20" s="25"/>
      <c r="K20" s="26"/>
      <c r="L20" s="27"/>
    </row>
    <row r="21" spans="1:12" ht="14.25" x14ac:dyDescent="0.2">
      <c r="A21" s="45">
        <v>20</v>
      </c>
      <c r="B21" s="19" t="s">
        <v>12</v>
      </c>
      <c r="C21" s="71">
        <f>82+19</f>
        <v>101</v>
      </c>
      <c r="D21" s="20">
        <f t="shared" si="2"/>
        <v>8669831</v>
      </c>
      <c r="E21" s="21">
        <v>4947651</v>
      </c>
      <c r="F21" s="22">
        <v>3722180</v>
      </c>
      <c r="G21" s="23"/>
      <c r="H21" s="24"/>
      <c r="I21" s="24"/>
      <c r="J21" s="25"/>
      <c r="K21" s="26"/>
      <c r="L21" s="27"/>
    </row>
    <row r="22" spans="1:12" ht="14.25" x14ac:dyDescent="0.2">
      <c r="A22" s="45">
        <v>21</v>
      </c>
      <c r="B22" s="19" t="s">
        <v>13</v>
      </c>
      <c r="C22" s="71">
        <f>1+2</f>
        <v>3</v>
      </c>
      <c r="D22" s="20">
        <f t="shared" si="2"/>
        <v>8078405</v>
      </c>
      <c r="E22" s="21">
        <v>4647330</v>
      </c>
      <c r="F22" s="22">
        <v>3431075</v>
      </c>
      <c r="G22" s="23"/>
      <c r="H22" s="24"/>
      <c r="I22" s="24"/>
      <c r="J22" s="25"/>
      <c r="K22" s="26"/>
      <c r="L22" s="27"/>
    </row>
    <row r="23" spans="1:12" ht="14.25" x14ac:dyDescent="0.2">
      <c r="A23" s="45">
        <v>22</v>
      </c>
      <c r="B23" s="19" t="s">
        <v>14</v>
      </c>
      <c r="C23" s="71">
        <f>9+1</f>
        <v>10</v>
      </c>
      <c r="D23" s="56">
        <f>+E23+F23</f>
        <v>7417842</v>
      </c>
      <c r="E23" s="57">
        <v>4358149</v>
      </c>
      <c r="F23" s="22">
        <v>3059693</v>
      </c>
      <c r="G23" s="23"/>
      <c r="H23" s="24"/>
      <c r="I23" s="24"/>
      <c r="J23" s="25"/>
      <c r="K23" s="26"/>
      <c r="L23" s="27"/>
    </row>
    <row r="24" spans="1:12" ht="14.25" x14ac:dyDescent="0.2">
      <c r="A24" s="45">
        <v>23</v>
      </c>
      <c r="B24" s="31" t="s">
        <v>30</v>
      </c>
      <c r="C24" s="71">
        <f>3+3</f>
        <v>6</v>
      </c>
      <c r="D24" s="20">
        <f t="shared" si="2"/>
        <v>6580106</v>
      </c>
      <c r="E24" s="21">
        <v>4067345</v>
      </c>
      <c r="F24" s="22">
        <v>2512761</v>
      </c>
      <c r="G24" s="23"/>
      <c r="H24" s="24"/>
      <c r="I24" s="24"/>
      <c r="J24" s="25"/>
      <c r="K24" s="26"/>
      <c r="L24" s="27"/>
    </row>
    <row r="25" spans="1:12" ht="14.25" x14ac:dyDescent="0.2">
      <c r="A25" s="45">
        <v>24</v>
      </c>
      <c r="B25" s="31" t="s">
        <v>15</v>
      </c>
      <c r="C25" s="71">
        <v>8</v>
      </c>
      <c r="D25" s="20">
        <f t="shared" si="2"/>
        <v>5940186</v>
      </c>
      <c r="E25" s="21">
        <v>3691547</v>
      </c>
      <c r="F25" s="22">
        <v>2248639</v>
      </c>
      <c r="G25" s="23"/>
      <c r="H25" s="24"/>
      <c r="I25" s="24"/>
      <c r="J25" s="25"/>
      <c r="K25" s="26"/>
      <c r="L25" s="27"/>
    </row>
    <row r="26" spans="1:12" ht="14.25" x14ac:dyDescent="0.2">
      <c r="A26" s="45">
        <v>25</v>
      </c>
      <c r="B26" s="19" t="s">
        <v>42</v>
      </c>
      <c r="C26" s="71">
        <v>11</v>
      </c>
      <c r="D26" s="20">
        <f>SUM(E26:L26)</f>
        <v>5334856</v>
      </c>
      <c r="E26" s="21">
        <v>2515484</v>
      </c>
      <c r="F26" s="22">
        <v>1677922</v>
      </c>
      <c r="G26" s="23"/>
      <c r="H26" s="24"/>
      <c r="I26" s="24"/>
      <c r="J26" s="25">
        <v>93332</v>
      </c>
      <c r="K26" s="26"/>
      <c r="L26" s="27">
        <v>1048118</v>
      </c>
    </row>
    <row r="27" spans="1:12" ht="14.25" x14ac:dyDescent="0.2">
      <c r="A27" s="45">
        <v>26</v>
      </c>
      <c r="B27" s="19" t="s">
        <v>16</v>
      </c>
      <c r="C27" s="71">
        <v>3</v>
      </c>
      <c r="D27" s="20">
        <f>+E27+F27</f>
        <v>5238595</v>
      </c>
      <c r="E27" s="21">
        <v>3039622</v>
      </c>
      <c r="F27" s="22">
        <v>2198973</v>
      </c>
      <c r="G27" s="23"/>
      <c r="H27" s="24"/>
      <c r="I27" s="24"/>
      <c r="J27" s="25"/>
      <c r="K27" s="26"/>
      <c r="L27" s="27"/>
    </row>
    <row r="28" spans="1:12" ht="14.25" x14ac:dyDescent="0.2">
      <c r="A28" s="45">
        <v>27</v>
      </c>
      <c r="B28" s="19" t="s">
        <v>17</v>
      </c>
      <c r="C28" s="71">
        <v>2</v>
      </c>
      <c r="D28" s="20">
        <f>SUM(E28:K28)</f>
        <v>4837952</v>
      </c>
      <c r="E28" s="21">
        <v>2710246</v>
      </c>
      <c r="F28" s="22">
        <v>2003012</v>
      </c>
      <c r="G28" s="23"/>
      <c r="H28" s="24"/>
      <c r="I28" s="24"/>
      <c r="J28" s="25"/>
      <c r="K28" s="26">
        <v>124694</v>
      </c>
      <c r="L28" s="27"/>
    </row>
    <row r="29" spans="1:12" ht="14.25" x14ac:dyDescent="0.2">
      <c r="A29" s="45">
        <v>28</v>
      </c>
      <c r="B29" s="19" t="s">
        <v>18</v>
      </c>
      <c r="C29" s="71">
        <f>2</f>
        <v>2</v>
      </c>
      <c r="D29" s="20">
        <f>+E29+F29</f>
        <v>4884476</v>
      </c>
      <c r="E29" s="21">
        <v>2750406</v>
      </c>
      <c r="F29" s="22">
        <v>2134070</v>
      </c>
      <c r="G29" s="23"/>
      <c r="H29" s="24"/>
      <c r="I29" s="24"/>
      <c r="J29" s="25"/>
      <c r="K29" s="26"/>
      <c r="L29" s="27"/>
    </row>
    <row r="30" spans="1:12" ht="14.25" x14ac:dyDescent="0.2">
      <c r="A30" s="45">
        <v>29</v>
      </c>
      <c r="B30" s="19" t="s">
        <v>19</v>
      </c>
      <c r="C30" s="71">
        <f>4+2</f>
        <v>6</v>
      </c>
      <c r="D30" s="20">
        <f>SUM(E30:J30)</f>
        <v>4286738</v>
      </c>
      <c r="E30" s="21">
        <v>2515484</v>
      </c>
      <c r="F30" s="22">
        <v>1677922</v>
      </c>
      <c r="G30" s="23"/>
      <c r="H30" s="24"/>
      <c r="I30" s="24"/>
      <c r="J30" s="25">
        <v>93332</v>
      </c>
      <c r="K30" s="26"/>
      <c r="L30" s="27"/>
    </row>
    <row r="31" spans="1:12" ht="14.25" x14ac:dyDescent="0.2">
      <c r="A31" s="58">
        <v>30</v>
      </c>
      <c r="B31" s="19" t="s">
        <v>36</v>
      </c>
      <c r="C31" s="72">
        <v>1</v>
      </c>
      <c r="D31" s="20">
        <f>SUM(E31:L31)</f>
        <v>3334671</v>
      </c>
      <c r="E31" s="59">
        <v>2162411</v>
      </c>
      <c r="F31" s="60">
        <v>916928</v>
      </c>
      <c r="G31" s="61"/>
      <c r="H31" s="62"/>
      <c r="I31" s="62"/>
      <c r="J31" s="63">
        <v>93332</v>
      </c>
      <c r="K31" s="64">
        <v>162000</v>
      </c>
      <c r="L31" s="65"/>
    </row>
    <row r="32" spans="1:12" ht="15" thickBot="1" x14ac:dyDescent="0.25">
      <c r="A32" s="55">
        <v>31</v>
      </c>
      <c r="B32" s="32" t="s">
        <v>20</v>
      </c>
      <c r="C32" s="73">
        <v>2</v>
      </c>
      <c r="D32" s="33">
        <f>SUM(E32:L32)</f>
        <v>3015741</v>
      </c>
      <c r="E32" s="34">
        <v>1880214</v>
      </c>
      <c r="F32" s="35">
        <v>880195</v>
      </c>
      <c r="G32" s="36"/>
      <c r="H32" s="37"/>
      <c r="I32" s="37"/>
      <c r="J32" s="69">
        <v>93332</v>
      </c>
      <c r="K32" s="38">
        <v>162000</v>
      </c>
      <c r="L32" s="39"/>
    </row>
    <row r="33" spans="1:12" ht="15.75" thickBot="1" x14ac:dyDescent="0.25">
      <c r="A33" s="40"/>
      <c r="B33" s="53" t="s">
        <v>28</v>
      </c>
      <c r="C33" s="54">
        <f>SUM(C2:C32)</f>
        <v>379</v>
      </c>
      <c r="D33" s="41"/>
      <c r="E33" s="46"/>
      <c r="F33" s="46"/>
      <c r="G33" s="43"/>
      <c r="H33" s="44"/>
      <c r="I33" s="44"/>
      <c r="J33" s="42"/>
      <c r="K33" s="42"/>
      <c r="L33" s="42"/>
    </row>
    <row r="34" spans="1:12" x14ac:dyDescent="0.2">
      <c r="G34" s="7"/>
    </row>
    <row r="35" spans="1:12" x14ac:dyDescent="0.2">
      <c r="G35" s="3"/>
    </row>
    <row r="36" spans="1:12" x14ac:dyDescent="0.2">
      <c r="B36" s="66" t="s">
        <v>44</v>
      </c>
      <c r="G36" s="3"/>
    </row>
    <row r="37" spans="1:12" x14ac:dyDescent="0.2">
      <c r="G37" s="3"/>
    </row>
    <row r="38" spans="1:12" x14ac:dyDescent="0.2">
      <c r="G38" s="3"/>
    </row>
    <row r="39" spans="1:12" x14ac:dyDescent="0.2">
      <c r="G39" s="3"/>
    </row>
    <row r="40" spans="1:12" x14ac:dyDescent="0.2">
      <c r="G40" s="3"/>
    </row>
    <row r="41" spans="1:12" x14ac:dyDescent="0.2">
      <c r="G41" s="3"/>
    </row>
    <row r="42" spans="1:12" x14ac:dyDescent="0.2">
      <c r="G42" s="3"/>
    </row>
    <row r="43" spans="1:12" x14ac:dyDescent="0.2">
      <c r="G43" s="3"/>
    </row>
    <row r="44" spans="1:12" x14ac:dyDescent="0.2">
      <c r="G44" s="3"/>
    </row>
    <row r="46" spans="1:12" x14ac:dyDescent="0.2">
      <c r="G46" s="3"/>
    </row>
    <row r="47" spans="1:12" x14ac:dyDescent="0.2">
      <c r="G47" s="3"/>
    </row>
    <row r="48" spans="1:12" x14ac:dyDescent="0.2">
      <c r="G48" s="3"/>
    </row>
    <row r="49" spans="7:7" x14ac:dyDescent="0.2">
      <c r="G49" s="3"/>
    </row>
    <row r="50" spans="7:7" x14ac:dyDescent="0.2">
      <c r="G50" s="3"/>
    </row>
    <row r="51" spans="7:7" x14ac:dyDescent="0.2">
      <c r="G51" s="3"/>
    </row>
    <row r="52" spans="7:7" x14ac:dyDescent="0.2">
      <c r="G52" s="3"/>
    </row>
    <row r="53" spans="7:7" x14ac:dyDescent="0.2">
      <c r="G53" s="3"/>
    </row>
    <row r="54" spans="7:7" x14ac:dyDescent="0.2">
      <c r="G54" s="3"/>
    </row>
    <row r="55" spans="7:7" x14ac:dyDescent="0.2">
      <c r="G55" s="3"/>
    </row>
    <row r="56" spans="7:7" x14ac:dyDescent="0.2">
      <c r="G56" s="6"/>
    </row>
    <row r="57" spans="7:7" x14ac:dyDescent="0.2">
      <c r="G57" s="5"/>
    </row>
    <row r="58" spans="7:7" x14ac:dyDescent="0.2">
      <c r="G58" s="4"/>
    </row>
    <row r="59" spans="7:7" x14ac:dyDescent="0.2">
      <c r="G59" s="3"/>
    </row>
    <row r="60" spans="7:7" x14ac:dyDescent="0.2">
      <c r="G60" s="3"/>
    </row>
  </sheetData>
  <printOptions horizontalCentered="1"/>
  <pageMargins left="0.23622047244094491" right="0.23622047244094491" top="0.74803149606299213" bottom="0.74803149606299213" header="0.31496062992125984" footer="0.31496062992125984"/>
  <pageSetup scale="70" orientation="landscape" horizontalDpi="4294967294" verticalDpi="4294967295" r:id="rId1"/>
  <headerFooter alignWithMargins="0">
    <oddHeader>Página &amp;P&amp;R&amp;F</oddHeader>
    <oddFooter>&amp;C&amp;D</oddFooter>
  </headerFooter>
  <ignoredErrors>
    <ignoredError sqref="D26 D28 D1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Escala Salarial</vt:lpstr>
      <vt:lpstr>'Escala Salarial'!Área_de_impresión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Doris Luzney Bermúdez Castillo</cp:lastModifiedBy>
  <cp:lastPrinted>2021-03-01T22:58:57Z</cp:lastPrinted>
  <dcterms:created xsi:type="dcterms:W3CDTF">2015-09-08T22:25:15Z</dcterms:created>
  <dcterms:modified xsi:type="dcterms:W3CDTF">2024-03-15T19:26:43Z</dcterms:modified>
</cp:coreProperties>
</file>